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akce\2DVATISÍCE23\23075 - VO Jihlava - Halouzka\DPS\texty\"/>
    </mc:Choice>
  </mc:AlternateContent>
  <bookViews>
    <workbookView xWindow="0" yWindow="0" windowWidth="14370" windowHeight="10950" activeTab="1"/>
  </bookViews>
  <sheets>
    <sheet name="Rekapitulace" sheetId="3" r:id="rId1"/>
    <sheet name="Rozpočet" sheetId="2" r:id="rId2"/>
    <sheet name="Parametry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3" l="1"/>
  <c r="B12" i="3"/>
  <c r="C11" i="3"/>
  <c r="C10" i="3"/>
  <c r="C9" i="3"/>
  <c r="B7" i="3"/>
  <c r="C4" i="3"/>
  <c r="B4" i="3"/>
  <c r="B3" i="3"/>
  <c r="G74" i="2"/>
  <c r="H74" i="2" s="1"/>
  <c r="E74" i="2"/>
  <c r="G73" i="2"/>
  <c r="H73" i="2" s="1"/>
  <c r="E73" i="2"/>
  <c r="G69" i="2"/>
  <c r="H69" i="2" s="1"/>
  <c r="E69" i="2"/>
  <c r="H68" i="2"/>
  <c r="G68" i="2"/>
  <c r="E68" i="2"/>
  <c r="G67" i="2"/>
  <c r="H67" i="2" s="1"/>
  <c r="E67" i="2"/>
  <c r="G66" i="2"/>
  <c r="H66" i="2" s="1"/>
  <c r="E66" i="2"/>
  <c r="G63" i="2"/>
  <c r="H63" i="2" s="1"/>
  <c r="E63" i="2"/>
  <c r="G62" i="2"/>
  <c r="H62" i="2" s="1"/>
  <c r="E62" i="2"/>
  <c r="G61" i="2"/>
  <c r="H61" i="2" s="1"/>
  <c r="E61" i="2"/>
  <c r="G60" i="2"/>
  <c r="H60" i="2" s="1"/>
  <c r="E60" i="2"/>
  <c r="G59" i="2"/>
  <c r="H59" i="2" s="1"/>
  <c r="E59" i="2"/>
  <c r="G58" i="2"/>
  <c r="H58" i="2" s="1"/>
  <c r="E58" i="2"/>
  <c r="G55" i="2"/>
  <c r="H55" i="2" s="1"/>
  <c r="E55" i="2"/>
  <c r="G54" i="2"/>
  <c r="H54" i="2" s="1"/>
  <c r="E54" i="2"/>
  <c r="G52" i="2"/>
  <c r="H52" i="2" s="1"/>
  <c r="E52" i="2"/>
  <c r="G51" i="2"/>
  <c r="H51" i="2" s="1"/>
  <c r="E51" i="2"/>
  <c r="G48" i="2"/>
  <c r="H48" i="2" s="1"/>
  <c r="E48" i="2"/>
  <c r="G45" i="2"/>
  <c r="E45" i="2"/>
  <c r="H42" i="2"/>
  <c r="G42" i="2"/>
  <c r="E42" i="2"/>
  <c r="G39" i="2"/>
  <c r="E39" i="2"/>
  <c r="G36" i="2"/>
  <c r="H36" i="2" s="1"/>
  <c r="E36" i="2"/>
  <c r="G33" i="2"/>
  <c r="E33" i="2"/>
  <c r="G32" i="2"/>
  <c r="H32" i="2" s="1"/>
  <c r="E32" i="2"/>
  <c r="G29" i="2"/>
  <c r="E29" i="2"/>
  <c r="G28" i="2"/>
  <c r="E28" i="2"/>
  <c r="G27" i="2"/>
  <c r="E27" i="2"/>
  <c r="G24" i="2"/>
  <c r="E24" i="2"/>
  <c r="G21" i="2"/>
  <c r="E21" i="2"/>
  <c r="G18" i="2"/>
  <c r="E18" i="2"/>
  <c r="G17" i="2"/>
  <c r="H17" i="2" s="1"/>
  <c r="E17" i="2"/>
  <c r="G14" i="2"/>
  <c r="E14" i="2"/>
  <c r="G13" i="2"/>
  <c r="E13" i="2"/>
  <c r="G10" i="2"/>
  <c r="E10" i="2"/>
  <c r="G7" i="2"/>
  <c r="H7" i="2" s="1"/>
  <c r="E7" i="2"/>
  <c r="G4" i="2"/>
  <c r="E4" i="2"/>
  <c r="H45" i="2" l="1"/>
  <c r="H39" i="2"/>
  <c r="H33" i="2"/>
  <c r="H29" i="2"/>
  <c r="H28" i="2"/>
  <c r="H27" i="2"/>
  <c r="H24" i="2"/>
  <c r="H21" i="2"/>
  <c r="H18" i="2"/>
  <c r="H14" i="2"/>
  <c r="H13" i="2"/>
  <c r="H10" i="2"/>
  <c r="G77" i="2"/>
  <c r="C6" i="3" s="1"/>
  <c r="K1" i="2"/>
  <c r="E76" i="2" s="1"/>
  <c r="H76" i="2" s="1"/>
  <c r="H4" i="2"/>
  <c r="H77" i="2" l="1"/>
  <c r="E77" i="2"/>
  <c r="C5" i="3" s="1"/>
  <c r="C8" i="3" s="1"/>
  <c r="C7" i="3" l="1"/>
  <c r="C15" i="3" s="1"/>
  <c r="C12" i="3" l="1"/>
  <c r="C20" i="3" s="1"/>
  <c r="C13" i="3" l="1"/>
  <c r="C14" i="3"/>
  <c r="C19" i="3"/>
  <c r="C21" i="3" s="1"/>
  <c r="C16" i="3" l="1"/>
  <c r="C22" i="3" s="1"/>
  <c r="C24" i="3" s="1"/>
  <c r="C30" i="3" l="1"/>
  <c r="C25" i="3"/>
  <c r="C27" i="3"/>
  <c r="C29" i="3"/>
</calcChain>
</file>

<file path=xl/sharedStrings.xml><?xml version="1.0" encoding="utf-8"?>
<sst xmlns="http://schemas.openxmlformats.org/spreadsheetml/2006/main" count="268" uniqueCount="156">
  <si>
    <t>Název</t>
  </si>
  <si>
    <t>Hodnota</t>
  </si>
  <si>
    <t>Nadpis rekapitulace</t>
  </si>
  <si>
    <t>Seznam prací a dodávek elektrotechnických zařízení</t>
  </si>
  <si>
    <t>Akce</t>
  </si>
  <si>
    <t>VODOVOD A KANALIZACE NA UL. 17. LISTOPADU, JIHLAVA</t>
  </si>
  <si>
    <t>Projekt</t>
  </si>
  <si>
    <t>SO 05 Veřejné osvětlení</t>
  </si>
  <si>
    <t>Investor</t>
  </si>
  <si>
    <t>Statutární město Jihlava Masarykovo nám. 1, 586 01 Jihlava</t>
  </si>
  <si>
    <t>Z. č.</t>
  </si>
  <si>
    <t>23075</t>
  </si>
  <si>
    <t>A. č.</t>
  </si>
  <si>
    <t/>
  </si>
  <si>
    <t>Smlouva</t>
  </si>
  <si>
    <t>Vypracoval</t>
  </si>
  <si>
    <t>Ing. M. Kadlec, Ph.D.</t>
  </si>
  <si>
    <t>Kontroloval</t>
  </si>
  <si>
    <t>Ing. J. Dalecký</t>
  </si>
  <si>
    <t>Datum</t>
  </si>
  <si>
    <t>7.11.2023</t>
  </si>
  <si>
    <t>Zpracovatel</t>
  </si>
  <si>
    <t>KIP Brno spol. s r.o.</t>
  </si>
  <si>
    <t>CÚ</t>
  </si>
  <si>
    <t>RTS - 21M, 46M</t>
  </si>
  <si>
    <t>Poznámka</t>
  </si>
  <si>
    <t>Uvedené ceny jsou v Kč a nezahrnují daň z přidané hodnoty</t>
  </si>
  <si>
    <t>Doprava dodávek  (3,6) %</t>
  </si>
  <si>
    <t>3,60</t>
  </si>
  <si>
    <t>Přesun dodávek  (1) %</t>
  </si>
  <si>
    <t>1,00</t>
  </si>
  <si>
    <t>PPV  (1 nebo 6) %</t>
  </si>
  <si>
    <t>PPV zemních prací, nátěrů  (1) %</t>
  </si>
  <si>
    <t>Dodavat. dokumentace  (1 - 1,5) %</t>
  </si>
  <si>
    <t>0,00</t>
  </si>
  <si>
    <t>Rizika a pojištění  (1 - 1,5) %</t>
  </si>
  <si>
    <t>Opravy v záruce  (5 - 7) %</t>
  </si>
  <si>
    <t>GZS  (3,25 nebo 8,4) %</t>
  </si>
  <si>
    <t>3,25</t>
  </si>
  <si>
    <t>Provozní vlivy  %</t>
  </si>
  <si>
    <t>1,32</t>
  </si>
  <si>
    <t>Kompletační činnost - a</t>
  </si>
  <si>
    <t>Kompletační činnost - b</t>
  </si>
  <si>
    <t>0,952842</t>
  </si>
  <si>
    <t>Kompletační činnost - k1</t>
  </si>
  <si>
    <t>0,01</t>
  </si>
  <si>
    <t>Kompletační činnost - k2</t>
  </si>
  <si>
    <t>Roční nárůst cen 1   %</t>
  </si>
  <si>
    <t>2,50</t>
  </si>
  <si>
    <t>Roční nárůst cen 2   %</t>
  </si>
  <si>
    <t>6,00</t>
  </si>
  <si>
    <t>Nižší sazba DPH %</t>
  </si>
  <si>
    <t>21</t>
  </si>
  <si>
    <t>Vyšší sazba DPH %</t>
  </si>
  <si>
    <t>15</t>
  </si>
  <si>
    <t>Procento PM % 1</t>
  </si>
  <si>
    <t>Procento PM % 2</t>
  </si>
  <si>
    <t>Mj</t>
  </si>
  <si>
    <t>Počet</t>
  </si>
  <si>
    <t>Materiál</t>
  </si>
  <si>
    <t>Materiál celkem</t>
  </si>
  <si>
    <t>Montáž</t>
  </si>
  <si>
    <t>Montáž celkem</t>
  </si>
  <si>
    <t>Cena celkem</t>
  </si>
  <si>
    <t>Elektromontáže - venkovní osvětlení , rozvody NN</t>
  </si>
  <si>
    <t>VÝLOŽNÍK</t>
  </si>
  <si>
    <t>jedno ramený ul.žárově zinkovaný, rovný délky 1m, výška 1,5m sklon 0.0°</t>
  </si>
  <si>
    <t>ks</t>
  </si>
  <si>
    <t>STOŽÁROVÁ ROZVODNICE</t>
  </si>
  <si>
    <t>stožárová rozvodnice kompeltní včetně jištění</t>
  </si>
  <si>
    <t>SVÍTIDLO VO</t>
  </si>
  <si>
    <t>Svítidlo LED VO -  2700K, 34,2W ; CRI 70</t>
  </si>
  <si>
    <t>KABEL SILOVÝ,IZOLACE PVC S VODIČEM PE</t>
  </si>
  <si>
    <t>CYKY-J 4x10 mm2 , pevně</t>
  </si>
  <si>
    <t>m</t>
  </si>
  <si>
    <t>CYKY-J 3x1.5 mm2 , pevně</t>
  </si>
  <si>
    <t>CHRÁNIČKY</t>
  </si>
  <si>
    <t>světlost 41 mm, pevně</t>
  </si>
  <si>
    <t>světlost 61 mm, pevně</t>
  </si>
  <si>
    <t>OCELOVÝ DRÁT POZINKOVANÝ</t>
  </si>
  <si>
    <t>FeZn-D10 (0,62kg/m), pevně</t>
  </si>
  <si>
    <t>OCELOVÝ PÁSEK POZINKOVANÝ</t>
  </si>
  <si>
    <t>FeZn30x4 (1.0 kg/m), pevně</t>
  </si>
  <si>
    <t>SVORKA UZEMŇOVACÍ</t>
  </si>
  <si>
    <t>SP připojovací</t>
  </si>
  <si>
    <t>SR3b spoj pásek-drát</t>
  </si>
  <si>
    <t>SR2b pro pásek 30x4mm</t>
  </si>
  <si>
    <t>IZOLAČNÍ HMOTY</t>
  </si>
  <si>
    <t>Gumoasvalt SA1 2,5Kg</t>
  </si>
  <si>
    <t>teplem srštitelná hadice zl/žl</t>
  </si>
  <si>
    <t>DROBNÝ NESPECIFIKOVANÝ MONTÁŽNÍ MATERIÁL</t>
  </si>
  <si>
    <t>Šroubky, podložky, ocelové profily, hmoždinky, vrtuty, izolepa a pod......</t>
  </si>
  <si>
    <t>kpl</t>
  </si>
  <si>
    <t>LIKVIDACE ODPADU</t>
  </si>
  <si>
    <t>Úklid, naložení odpadu na stavbě, odvoz, poplatek za skládku, složení odpadu</t>
  </si>
  <si>
    <t>kpl.</t>
  </si>
  <si>
    <t>Manipulační technika - pronájem</t>
  </si>
  <si>
    <t>Auto plošina</t>
  </si>
  <si>
    <t>hod</t>
  </si>
  <si>
    <t>ZUCTOVACI SAZBY MONTÁŽNÍ</t>
  </si>
  <si>
    <t>Doložení vzorků koncových prvků elektroinstalace před zahájením instalace pro kontrolu kvality</t>
  </si>
  <si>
    <t>HODINOVE ZUCTOVACI SAZBY (vzniklé změny při realizaci) Položky lze čerpat na základě výkazu provedené práce po odsouhlasení investora nebo TDI</t>
  </si>
  <si>
    <t xml:space="preserve"> Montaz (nepředvídatelné práce vzniklé v průběhu realizace) - předpoklad ze zkušenosti z odbobných staveb</t>
  </si>
  <si>
    <t>HODINOVE ZUCTOVACI SAZBY (projekční)</t>
  </si>
  <si>
    <t>Zpracování dílenských a realizačních částí projektové dokumentace</t>
  </si>
  <si>
    <t>Zpracování dokumentace skutečného provedení stavby, včetně dodání dokumentace investorovi</t>
  </si>
  <si>
    <t>Vytíčení stávajících inženýrských sítí pokud nezajistí vytýčení investor</t>
  </si>
  <si>
    <t>Geodetické vytíčení nového vedení trasy VO včetně umístění slopů VO v průběhu stavby</t>
  </si>
  <si>
    <t>HODINOVE ZUCTOVACI SAZBY</t>
  </si>
  <si>
    <t>Kontrola pracoviště před převzetím stavby, s prohlídkou a kontrolou stávajícího systému VO</t>
  </si>
  <si>
    <t xml:space="preserve"> Vyhledani pripojovaciho mista</t>
  </si>
  <si>
    <t xml:space="preserve"> Napojeni na stavajici zarizeni</t>
  </si>
  <si>
    <t xml:space="preserve"> Zabezpeceni pracoviste</t>
  </si>
  <si>
    <t xml:space="preserve"> Zkusebni provoz</t>
  </si>
  <si>
    <t xml:space="preserve"> Zauceni obsluhy</t>
  </si>
  <si>
    <t>KOORDINACE POSTUPU PRACI</t>
  </si>
  <si>
    <t xml:space="preserve"> S investorem</t>
  </si>
  <si>
    <t>S vybraným dodavtelem svítidel s dodávkou výpočtu osvětlení pro daný typ svítidel</t>
  </si>
  <si>
    <t>S provozovatelem veřejného osvětlení</t>
  </si>
  <si>
    <t>S DPMJ (dopravní podnik města Jihlavy)</t>
  </si>
  <si>
    <t>PROVEDENI REVIZNICH ZKOUSEK</t>
  </si>
  <si>
    <t>DLE CSN 331500</t>
  </si>
  <si>
    <t xml:space="preserve"> Revizni technik, včetně dodání revizní zprávy</t>
  </si>
  <si>
    <t xml:space="preserve"> Spoluprace s reviz.technikem</t>
  </si>
  <si>
    <t>Podružný materiál</t>
  </si>
  <si>
    <t>Elektromontáže - celkem</t>
  </si>
  <si>
    <t xml:space="preserve">POZNÁMKA: </t>
  </si>
  <si>
    <t>Zemní práce nejsou přímou součásti dodávky elektroinstalace, ale budou zajištěny dodavatelem stavby komunikace a chodníku včetně zelených ploch. Mimo drobných potřebných prací pro uložení zemnění a kabelových tras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</si>
  <si>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</si>
  <si>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</si>
  <si>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</si>
  <si>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</si>
  <si>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</si>
  <si>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</si>
  <si>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</si>
  <si>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</si>
  <si>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1,00% z montáže: materiál + práce</t>
  </si>
  <si>
    <t>Nátěry</t>
  </si>
  <si>
    <t>Zemní práce</t>
  </si>
  <si>
    <t>PPV 1,00% z nátěrů a zemních prací</t>
  </si>
  <si>
    <t>Mezisoučet 2</t>
  </si>
  <si>
    <t>Dodav. dokumentace 0,00% z mezisoučtu 2</t>
  </si>
  <si>
    <t>Rizika a pojištění 1,00% z mezisoučtu 2</t>
  </si>
  <si>
    <t>Opravy v záruce 0,00% z mezisoučtu 1</t>
  </si>
  <si>
    <t>Základní náklady celkem</t>
  </si>
  <si>
    <t>Vedlejší náklady</t>
  </si>
  <si>
    <t>GZS 3,25% z pravé strany mezisoučtu 2</t>
  </si>
  <si>
    <t>Provozní vlivy 1,32% z pravé strany mezisoučtu 2</t>
  </si>
  <si>
    <t>Vedlejší náklady celkem</t>
  </si>
  <si>
    <t>Kompletační činnost</t>
  </si>
  <si>
    <t>Náklady celkem</t>
  </si>
  <si>
    <t>DPH 21%</t>
  </si>
  <si>
    <t>DPH 15%</t>
  </si>
  <si>
    <t>Náklady celkem s DPH</t>
  </si>
  <si>
    <t>Roční nárůst cen 2,50%</t>
  </si>
  <si>
    <t>Roční nárůst cen 6,00%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</si>
</sst>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脀沘㙘Ê☸³_x0008_"/>
      <charset val="238"/>
    </font>
    <font>
      <b/>
      <sz val="11"/>
      <color rgb="FF000000"/>
      <name val="敓潧⁥䥕脀沘㙘Ê☸³_x0008_"/>
      <charset val="238"/>
    </font>
    <font>
      <b/>
      <sz val="10"/>
      <color rgb="FF000000"/>
      <name val="敓潧⁥䥕脀沘㙘Ê☸³_x0008_"/>
      <charset val="238"/>
    </font>
    <font>
      <b/>
      <sz val="9"/>
      <color rgb="FF000000"/>
      <name val="敓潧⁥䥕脀沘㙘Ê☸³_x0008_"/>
      <charset val="238"/>
    </font>
    <font>
      <i/>
      <sz val="10"/>
      <color rgb="FF000000"/>
      <name val="敓潧⁥䥕脀沘㙘Ê☸³_x0008_"/>
      <charset val="238"/>
    </font>
  </fonts>
  <fills count="9">
    <fill>
      <patternFill patternType="none"/>
    </fill>
    <fill>
      <patternFill patternType="gray125"/>
    </fill>
    <fill>
      <patternFill patternType="solid">
        <fgColor rgb="FFE6E6FA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FFFBB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Protection="1"/>
    <xf numFmtId="49" fontId="1" fillId="2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49" fontId="2" fillId="3" borderId="1" xfId="0" applyNumberFormat="1" applyFont="1" applyFill="1" applyBorder="1" applyAlignment="1" applyProtection="1">
      <alignment horizontal="left"/>
      <protection locked="0"/>
    </xf>
    <xf numFmtId="49" fontId="3" fillId="4" borderId="1" xfId="0" applyNumberFormat="1" applyFont="1" applyFill="1" applyBorder="1" applyAlignment="1" applyProtection="1">
      <alignment horizontal="left"/>
      <protection locked="0"/>
    </xf>
    <xf numFmtId="49" fontId="1" fillId="5" borderId="1" xfId="0" applyNumberFormat="1" applyFont="1" applyFill="1" applyBorder="1" applyAlignment="1" applyProtection="1">
      <alignment horizontal="left"/>
      <protection locked="0"/>
    </xf>
    <xf numFmtId="49" fontId="4" fillId="6" borderId="1" xfId="0" applyNumberFormat="1" applyFont="1" applyFill="1" applyBorder="1" applyAlignment="1" applyProtection="1">
      <alignment horizontal="left"/>
      <protection locked="0"/>
    </xf>
    <xf numFmtId="49" fontId="0" fillId="0" borderId="0" xfId="0" applyNumberFormat="1" applyProtection="1">
      <protection locked="0"/>
    </xf>
    <xf numFmtId="49" fontId="1" fillId="2" borderId="1" xfId="0" applyNumberFormat="1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>
      <alignment horizontal="left"/>
    </xf>
    <xf numFmtId="0" fontId="0" fillId="0" borderId="1" xfId="0" applyBorder="1" applyProtection="1"/>
    <xf numFmtId="49" fontId="2" fillId="3" borderId="1" xfId="0" applyNumberFormat="1" applyFont="1" applyFill="1" applyBorder="1" applyAlignment="1" applyProtection="1">
      <alignment horizontal="left"/>
    </xf>
    <xf numFmtId="4" fontId="2" fillId="3" borderId="1" xfId="0" applyNumberFormat="1" applyFont="1" applyFill="1" applyBorder="1" applyAlignment="1" applyProtection="1">
      <alignment horizontal="right"/>
    </xf>
    <xf numFmtId="49" fontId="5" fillId="7" borderId="1" xfId="0" applyNumberFormat="1" applyFont="1" applyFill="1" applyBorder="1" applyAlignment="1" applyProtection="1">
      <alignment horizontal="left"/>
    </xf>
    <xf numFmtId="4" fontId="5" fillId="7" borderId="1" xfId="0" applyNumberFormat="1" applyFont="1" applyFill="1" applyBorder="1" applyAlignment="1" applyProtection="1">
      <alignment horizontal="right"/>
    </xf>
    <xf numFmtId="49" fontId="1" fillId="5" borderId="1" xfId="0" applyNumberFormat="1" applyFont="1" applyFill="1" applyBorder="1" applyAlignment="1" applyProtection="1">
      <alignment horizontal="left"/>
    </xf>
    <xf numFmtId="4" fontId="1" fillId="5" borderId="1" xfId="0" applyNumberFormat="1" applyFont="1" applyFill="1" applyBorder="1" applyAlignment="1" applyProtection="1">
      <alignment horizontal="right"/>
    </xf>
    <xf numFmtId="49" fontId="5" fillId="8" borderId="1" xfId="0" applyNumberFormat="1" applyFont="1" applyFill="1" applyBorder="1" applyAlignment="1" applyProtection="1">
      <alignment horizontal="left"/>
    </xf>
    <xf numFmtId="4" fontId="5" fillId="8" borderId="1" xfId="0" applyNumberFormat="1" applyFont="1" applyFill="1" applyBorder="1" applyAlignment="1" applyProtection="1">
      <alignment horizontal="right"/>
    </xf>
    <xf numFmtId="4" fontId="1" fillId="5" borderId="1" xfId="0" applyNumberFormat="1" applyFont="1" applyFill="1" applyBorder="1" applyAlignment="1" applyProtection="1">
      <alignment horizontal="left"/>
    </xf>
    <xf numFmtId="49" fontId="0" fillId="0" borderId="0" xfId="0" applyNumberFormat="1" applyProtection="1"/>
    <xf numFmtId="4" fontId="0" fillId="0" borderId="0" xfId="0" applyNumberFormat="1" applyProtection="1"/>
    <xf numFmtId="4" fontId="1" fillId="2" borderId="1" xfId="0" applyNumberFormat="1" applyFont="1" applyFill="1" applyBorder="1" applyAlignment="1" applyProtection="1">
      <alignment horizontal="left"/>
      <protection locked="0"/>
    </xf>
    <xf numFmtId="4" fontId="2" fillId="3" borderId="1" xfId="0" applyNumberFormat="1" applyFont="1" applyFill="1" applyBorder="1" applyAlignment="1" applyProtection="1">
      <alignment horizontal="right"/>
      <protection locked="0"/>
    </xf>
    <xf numFmtId="4" fontId="5" fillId="7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5" fillId="8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left"/>
      <protection locked="0"/>
    </xf>
    <xf numFmtId="4" fontId="0" fillId="0" borderId="0" xfId="0" applyNumberFormat="1" applyProtection="1">
      <protection locked="0"/>
    </xf>
    <xf numFmtId="49" fontId="3" fillId="4" borderId="1" xfId="0" applyNumberFormat="1" applyFont="1" applyFill="1" applyBorder="1" applyAlignment="1" applyProtection="1">
      <alignment horizontal="left"/>
    </xf>
    <xf numFmtId="4" fontId="3" fillId="4" borderId="1" xfId="0" applyNumberFormat="1" applyFont="1" applyFill="1" applyBorder="1" applyAlignment="1" applyProtection="1">
      <alignment horizontal="right"/>
    </xf>
    <xf numFmtId="49" fontId="4" fillId="6" borderId="1" xfId="0" applyNumberFormat="1" applyFont="1" applyFill="1" applyBorder="1" applyAlignment="1" applyProtection="1">
      <alignment horizontal="left"/>
    </xf>
    <xf numFmtId="4" fontId="4" fillId="6" borderId="1" xfId="0" applyNumberFormat="1" applyFont="1" applyFill="1" applyBorder="1" applyAlignment="1" applyProtection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>
      <selection activeCell="C25" sqref="C25"/>
    </sheetView>
  </sheetViews>
  <sheetFormatPr defaultRowHeight="15"/>
  <cols>
    <col min="1" max="1" width="39.28515625" style="22" bestFit="1" customWidth="1"/>
    <col min="2" max="2" width="9.140625" style="23"/>
    <col min="3" max="3" width="28.7109375" style="23" customWidth="1"/>
    <col min="4" max="5" width="9.140625" style="1"/>
    <col min="6" max="6" width="0" style="1" hidden="1" customWidth="1"/>
    <col min="7" max="16384" width="9.140625" style="1"/>
  </cols>
  <sheetData>
    <row r="1" spans="1:4">
      <c r="A1" s="10" t="s">
        <v>0</v>
      </c>
      <c r="B1" s="11" t="s">
        <v>128</v>
      </c>
      <c r="C1" s="11" t="s">
        <v>129</v>
      </c>
      <c r="D1" s="12"/>
    </row>
    <row r="2" spans="1:4">
      <c r="A2" s="31" t="s">
        <v>130</v>
      </c>
      <c r="B2" s="32"/>
      <c r="C2" s="32"/>
      <c r="D2" s="12"/>
    </row>
    <row r="3" spans="1:4">
      <c r="A3" s="17" t="s">
        <v>131</v>
      </c>
      <c r="B3" s="18">
        <f>0 + 0</f>
        <v>0</v>
      </c>
      <c r="C3" s="18"/>
      <c r="D3" s="12"/>
    </row>
    <row r="4" spans="1:4">
      <c r="A4" s="17" t="s">
        <v>132</v>
      </c>
      <c r="B4" s="18">
        <f>B3 * Parametry!B16 / 100</f>
        <v>0</v>
      </c>
      <c r="C4" s="18">
        <f>B3 * Parametry!B17 / 100</f>
        <v>0</v>
      </c>
      <c r="D4" s="12"/>
    </row>
    <row r="5" spans="1:4">
      <c r="A5" s="17" t="s">
        <v>133</v>
      </c>
      <c r="B5" s="18"/>
      <c r="C5" s="18">
        <f>(Rozpočet!E77) + 0</f>
        <v>0</v>
      </c>
      <c r="D5" s="12"/>
    </row>
    <row r="6" spans="1:4">
      <c r="A6" s="17" t="s">
        <v>134</v>
      </c>
      <c r="B6" s="18"/>
      <c r="C6" s="18">
        <f>(Rozpočet!G77) + 0</f>
        <v>0</v>
      </c>
      <c r="D6" s="12"/>
    </row>
    <row r="7" spans="1:4">
      <c r="A7" s="33" t="s">
        <v>135</v>
      </c>
      <c r="B7" s="34">
        <f>B3 + B4</f>
        <v>0</v>
      </c>
      <c r="C7" s="34">
        <f>C3 + C4 + C5 + C6</f>
        <v>0</v>
      </c>
      <c r="D7" s="12"/>
    </row>
    <row r="8" spans="1:4">
      <c r="A8" s="17" t="s">
        <v>136</v>
      </c>
      <c r="B8" s="18"/>
      <c r="C8" s="18">
        <f>(C5 + C6) * Parametry!B18 / 100</f>
        <v>0</v>
      </c>
      <c r="D8" s="12"/>
    </row>
    <row r="9" spans="1:4">
      <c r="A9" s="17" t="s">
        <v>137</v>
      </c>
      <c r="B9" s="18"/>
      <c r="C9" s="18">
        <f>0 + 0</f>
        <v>0</v>
      </c>
      <c r="D9" s="12"/>
    </row>
    <row r="10" spans="1:4">
      <c r="A10" s="17" t="s">
        <v>138</v>
      </c>
      <c r="B10" s="18"/>
      <c r="C10" s="18">
        <f>0 + 0</f>
        <v>0</v>
      </c>
      <c r="D10" s="12"/>
    </row>
    <row r="11" spans="1:4">
      <c r="A11" s="17" t="s">
        <v>139</v>
      </c>
      <c r="B11" s="18"/>
      <c r="C11" s="18">
        <f>(C9 + C10) * Parametry!B19 / 100</f>
        <v>0</v>
      </c>
      <c r="D11" s="12"/>
    </row>
    <row r="12" spans="1:4">
      <c r="A12" s="33" t="s">
        <v>140</v>
      </c>
      <c r="B12" s="34">
        <f>B7</f>
        <v>0</v>
      </c>
      <c r="C12" s="34">
        <f>C7 + C8 + C9 + C10 + C11</f>
        <v>0</v>
      </c>
      <c r="D12" s="12"/>
    </row>
    <row r="13" spans="1:4">
      <c r="A13" s="17" t="s">
        <v>141</v>
      </c>
      <c r="B13" s="18"/>
      <c r="C13" s="18">
        <f>(B12 + C12) * Parametry!B20 / 100</f>
        <v>0</v>
      </c>
      <c r="D13" s="12"/>
    </row>
    <row r="14" spans="1:4">
      <c r="A14" s="17" t="s">
        <v>142</v>
      </c>
      <c r="B14" s="18"/>
      <c r="C14" s="18">
        <f>(B12 + C12) * Parametry!B21 / 100</f>
        <v>0</v>
      </c>
      <c r="D14" s="12"/>
    </row>
    <row r="15" spans="1:4">
      <c r="A15" s="17" t="s">
        <v>143</v>
      </c>
      <c r="B15" s="18"/>
      <c r="C15" s="18">
        <f>(B7 + C7) * Parametry!B22 / 100</f>
        <v>0</v>
      </c>
      <c r="D15" s="12"/>
    </row>
    <row r="16" spans="1:4">
      <c r="A16" s="31" t="s">
        <v>144</v>
      </c>
      <c r="B16" s="32"/>
      <c r="C16" s="32">
        <f>B12 + C12 + C13 + C14 + C15</f>
        <v>0</v>
      </c>
      <c r="D16" s="12"/>
    </row>
    <row r="17" spans="1:4">
      <c r="A17" s="17" t="s">
        <v>13</v>
      </c>
      <c r="B17" s="18"/>
      <c r="C17" s="18"/>
      <c r="D17" s="12"/>
    </row>
    <row r="18" spans="1:4">
      <c r="A18" s="31" t="s">
        <v>145</v>
      </c>
      <c r="B18" s="32"/>
      <c r="C18" s="32"/>
      <c r="D18" s="12"/>
    </row>
    <row r="19" spans="1:4">
      <c r="A19" s="17" t="s">
        <v>146</v>
      </c>
      <c r="B19" s="18"/>
      <c r="C19" s="18">
        <f>C12 * Parametry!B23 / 100</f>
        <v>0</v>
      </c>
      <c r="D19" s="12"/>
    </row>
    <row r="20" spans="1:4">
      <c r="A20" s="17" t="s">
        <v>147</v>
      </c>
      <c r="B20" s="18"/>
      <c r="C20" s="18">
        <f>C12 * Parametry!B24 / 100</f>
        <v>0</v>
      </c>
      <c r="D20" s="12"/>
    </row>
    <row r="21" spans="1:4">
      <c r="A21" s="31" t="s">
        <v>148</v>
      </c>
      <c r="B21" s="32"/>
      <c r="C21" s="32">
        <f>C19 + C20</f>
        <v>0</v>
      </c>
      <c r="D21" s="12"/>
    </row>
    <row r="22" spans="1:4">
      <c r="A22" s="17" t="s">
        <v>149</v>
      </c>
      <c r="B22" s="18"/>
      <c r="C22" s="18">
        <f>Parametry!B25 * Parametry!B28 * (C16 * Parametry!B27)^Parametry!B26</f>
        <v>0</v>
      </c>
      <c r="D22" s="12"/>
    </row>
    <row r="23" spans="1:4">
      <c r="A23" s="17" t="s">
        <v>13</v>
      </c>
      <c r="B23" s="18"/>
      <c r="C23" s="18"/>
      <c r="D23" s="12"/>
    </row>
    <row r="24" spans="1:4">
      <c r="A24" s="13" t="s">
        <v>150</v>
      </c>
      <c r="B24" s="14"/>
      <c r="C24" s="14">
        <f>C16 + C21 + C22</f>
        <v>0</v>
      </c>
      <c r="D24" s="12"/>
    </row>
    <row r="25" spans="1:4">
      <c r="A25" s="17" t="s">
        <v>151</v>
      </c>
      <c r="B25" s="18"/>
      <c r="C25" s="18">
        <f>(C24/100)*21</f>
        <v>0</v>
      </c>
      <c r="D25" s="12"/>
    </row>
    <row r="26" spans="1:4">
      <c r="A26" s="17" t="s">
        <v>152</v>
      </c>
      <c r="B26" s="18"/>
      <c r="C26" s="18">
        <f>0 + (SUM(Rozpočet!E3,Rozpočet!E6,Rozpočet!E9,Rozpočet!E12,Rozpočet!E16,Rozpočet!E20,Rozpočet!E23,Rozpočet!E26,Rozpočet!E31,Rozpočet!E35,Rozpočet!E38,Rozpočet!E41,Rozpočet!E44,Rozpočet!E57,Rozpočet!E65,Rozpočet!E71:E72)) + 0 + 0 + 0 + 0 + (SUM(Rozpočet!G3,Rozpočet!G6,Rozpočet!G9,Rozpočet!G12,Rozpočet!G16,Rozpočet!G20,Rozpočet!G23,Rozpočet!G26,Rozpočet!G31,Rozpočet!G35,Rozpočet!G38,Rozpočet!G41,Rozpočet!G44,Rozpočet!G57,Rozpočet!G65,Rozpočet!G71:G72)) + 0 + 0 + 0</f>
        <v>0</v>
      </c>
      <c r="D26" s="12"/>
    </row>
    <row r="27" spans="1:4">
      <c r="A27" s="13" t="s">
        <v>153</v>
      </c>
      <c r="B27" s="14"/>
      <c r="C27" s="14">
        <f>C24 + C25 + C31</f>
        <v>0</v>
      </c>
      <c r="D27" s="12"/>
    </row>
    <row r="28" spans="1:4">
      <c r="A28" s="17" t="s">
        <v>13</v>
      </c>
      <c r="B28" s="18"/>
      <c r="C28" s="18"/>
      <c r="D28" s="12"/>
    </row>
    <row r="29" spans="1:4">
      <c r="A29" s="17" t="s">
        <v>154</v>
      </c>
      <c r="B29" s="18"/>
      <c r="C29" s="18">
        <f>C24 * Parametry!B29 / 100</f>
        <v>0</v>
      </c>
      <c r="D29" s="12"/>
    </row>
    <row r="30" spans="1:4">
      <c r="A30" s="17" t="s">
        <v>155</v>
      </c>
      <c r="B30" s="18"/>
      <c r="C30" s="18">
        <f>C24 * Parametry!B30 / 100</f>
        <v>0</v>
      </c>
      <c r="D30" s="12"/>
    </row>
  </sheetData>
  <sheetProtection sheet="1" objects="1" scenarios="1" formatColumns="0" formatRows="0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tabSelected="1" workbookViewId="0">
      <selection activeCell="F25" sqref="F25"/>
    </sheetView>
  </sheetViews>
  <sheetFormatPr defaultRowHeight="15"/>
  <cols>
    <col min="1" max="1" width="179.28515625" style="22" bestFit="1" customWidth="1"/>
    <col min="2" max="2" width="4" style="22" bestFit="1" customWidth="1"/>
    <col min="3" max="3" width="6.42578125" style="23" bestFit="1" customWidth="1"/>
    <col min="4" max="4" width="11.28515625" style="30" bestFit="1" customWidth="1"/>
    <col min="5" max="5" width="13.42578125" style="23" bestFit="1" customWidth="1"/>
    <col min="6" max="6" width="7.85546875" style="30" bestFit="1" customWidth="1"/>
    <col min="7" max="7" width="12.5703125" style="23" bestFit="1" customWidth="1"/>
    <col min="8" max="8" width="11.42578125" style="23" bestFit="1" customWidth="1"/>
    <col min="9" max="10" width="9.140625" style="1"/>
    <col min="11" max="11" width="9" style="1" hidden="1" customWidth="1"/>
    <col min="12" max="16384" width="9.140625" style="1"/>
  </cols>
  <sheetData>
    <row r="1" spans="1:11">
      <c r="A1" s="10" t="s">
        <v>0</v>
      </c>
      <c r="B1" s="10" t="s">
        <v>57</v>
      </c>
      <c r="C1" s="11" t="s">
        <v>58</v>
      </c>
      <c r="D1" s="24" t="s">
        <v>59</v>
      </c>
      <c r="E1" s="11" t="s">
        <v>60</v>
      </c>
      <c r="F1" s="24" t="s">
        <v>61</v>
      </c>
      <c r="G1" s="11" t="s">
        <v>62</v>
      </c>
      <c r="H1" s="11" t="s">
        <v>63</v>
      </c>
      <c r="I1" s="12"/>
      <c r="J1" s="12"/>
      <c r="K1" s="1">
        <f>Parametry!B33/100*E4+Parametry!B33/100*E7+Parametry!B34/100*E10+Parametry!B34/100*E13+Parametry!B33/100*E14+Parametry!B33/100*E17+Parametry!B33/100*E18+Parametry!B34/100*E21+Parametry!B33/100*E24+Parametry!B33/100*E27+Parametry!B33/100*E28+Parametry!B33/100*E29+Parametry!B34/100*E32+Parametry!B34/100*E33+Parametry!B34/100*E36+Parametry!B34/100*E39+Parametry!B34/100*E45+Parametry!B34/100*E48+Parametry!B34/100*E51+Parametry!B34/100*E52+Parametry!B34/100*E54+Parametry!B34/100*E55+Parametry!B34/100*E58</f>
        <v>0</v>
      </c>
    </row>
    <row r="2" spans="1:11">
      <c r="A2" s="13" t="s">
        <v>64</v>
      </c>
      <c r="B2" s="13" t="s">
        <v>13</v>
      </c>
      <c r="C2" s="14"/>
      <c r="D2" s="25"/>
      <c r="E2" s="14"/>
      <c r="F2" s="25"/>
      <c r="G2" s="14"/>
      <c r="H2" s="14"/>
      <c r="I2" s="12"/>
      <c r="J2" s="12"/>
    </row>
    <row r="3" spans="1:11">
      <c r="A3" s="15" t="s">
        <v>65</v>
      </c>
      <c r="B3" s="15" t="s">
        <v>13</v>
      </c>
      <c r="C3" s="16"/>
      <c r="D3" s="26"/>
      <c r="E3" s="16"/>
      <c r="F3" s="26"/>
      <c r="G3" s="16"/>
      <c r="H3" s="16"/>
      <c r="I3" s="12"/>
      <c r="J3" s="12"/>
    </row>
    <row r="4" spans="1:11">
      <c r="A4" s="17" t="s">
        <v>66</v>
      </c>
      <c r="B4" s="17" t="s">
        <v>67</v>
      </c>
      <c r="C4" s="18">
        <v>5</v>
      </c>
      <c r="D4" s="27">
        <v>0</v>
      </c>
      <c r="E4" s="18">
        <f>C4*D4</f>
        <v>0</v>
      </c>
      <c r="F4" s="27">
        <v>0</v>
      </c>
      <c r="G4" s="18">
        <f>C4*F4</f>
        <v>0</v>
      </c>
      <c r="H4" s="18">
        <f>E4+G4</f>
        <v>0</v>
      </c>
      <c r="I4" s="12"/>
      <c r="J4" s="12"/>
    </row>
    <row r="5" spans="1:11">
      <c r="A5" s="17" t="s">
        <v>13</v>
      </c>
      <c r="B5" s="17" t="s">
        <v>13</v>
      </c>
      <c r="C5" s="18"/>
      <c r="D5" s="27"/>
      <c r="E5" s="18"/>
      <c r="F5" s="27"/>
      <c r="G5" s="18"/>
      <c r="H5" s="18"/>
      <c r="I5" s="12"/>
      <c r="J5" s="12"/>
    </row>
    <row r="6" spans="1:11">
      <c r="A6" s="15" t="s">
        <v>68</v>
      </c>
      <c r="B6" s="15" t="s">
        <v>13</v>
      </c>
      <c r="C6" s="16"/>
      <c r="D6" s="26"/>
      <c r="E6" s="16"/>
      <c r="F6" s="26"/>
      <c r="G6" s="16"/>
      <c r="H6" s="16"/>
      <c r="I6" s="12"/>
      <c r="J6" s="12"/>
    </row>
    <row r="7" spans="1:11">
      <c r="A7" s="17" t="s">
        <v>69</v>
      </c>
      <c r="B7" s="17" t="s">
        <v>67</v>
      </c>
      <c r="C7" s="18">
        <v>11</v>
      </c>
      <c r="D7" s="27">
        <v>0</v>
      </c>
      <c r="E7" s="18">
        <f>C7*D7</f>
        <v>0</v>
      </c>
      <c r="F7" s="27">
        <v>0</v>
      </c>
      <c r="G7" s="18">
        <f>C7*F7</f>
        <v>0</v>
      </c>
      <c r="H7" s="18">
        <f>E7+G7</f>
        <v>0</v>
      </c>
      <c r="I7" s="12"/>
      <c r="J7" s="12"/>
    </row>
    <row r="8" spans="1:11">
      <c r="A8" s="17" t="s">
        <v>13</v>
      </c>
      <c r="B8" s="17" t="s">
        <v>13</v>
      </c>
      <c r="C8" s="18"/>
      <c r="D8" s="27"/>
      <c r="E8" s="18"/>
      <c r="F8" s="27"/>
      <c r="G8" s="18"/>
      <c r="H8" s="18"/>
      <c r="I8" s="12"/>
      <c r="J8" s="12"/>
    </row>
    <row r="9" spans="1:11">
      <c r="A9" s="15" t="s">
        <v>70</v>
      </c>
      <c r="B9" s="15" t="s">
        <v>13</v>
      </c>
      <c r="C9" s="16"/>
      <c r="D9" s="26"/>
      <c r="E9" s="16"/>
      <c r="F9" s="26"/>
      <c r="G9" s="16"/>
      <c r="H9" s="16"/>
      <c r="I9" s="12"/>
      <c r="J9" s="12"/>
    </row>
    <row r="10" spans="1:11">
      <c r="A10" s="17" t="s">
        <v>71</v>
      </c>
      <c r="B10" s="17" t="s">
        <v>67</v>
      </c>
      <c r="C10" s="18">
        <v>11</v>
      </c>
      <c r="D10" s="27">
        <v>0</v>
      </c>
      <c r="E10" s="18">
        <f>C10*D10</f>
        <v>0</v>
      </c>
      <c r="F10" s="27">
        <v>0</v>
      </c>
      <c r="G10" s="18">
        <f>C10*F10</f>
        <v>0</v>
      </c>
      <c r="H10" s="18">
        <f>E10+G10</f>
        <v>0</v>
      </c>
      <c r="I10" s="12"/>
      <c r="J10" s="12"/>
    </row>
    <row r="11" spans="1:11">
      <c r="A11" s="17" t="s">
        <v>13</v>
      </c>
      <c r="B11" s="17" t="s">
        <v>13</v>
      </c>
      <c r="C11" s="18"/>
      <c r="D11" s="27"/>
      <c r="E11" s="18"/>
      <c r="F11" s="27"/>
      <c r="G11" s="18"/>
      <c r="H11" s="18"/>
      <c r="I11" s="12"/>
      <c r="J11" s="12"/>
    </row>
    <row r="12" spans="1:11">
      <c r="A12" s="15" t="s">
        <v>72</v>
      </c>
      <c r="B12" s="15" t="s">
        <v>13</v>
      </c>
      <c r="C12" s="16"/>
      <c r="D12" s="26"/>
      <c r="E12" s="16"/>
      <c r="F12" s="26"/>
      <c r="G12" s="16"/>
      <c r="H12" s="16"/>
      <c r="I12" s="12"/>
      <c r="J12" s="12"/>
    </row>
    <row r="13" spans="1:11">
      <c r="A13" s="17" t="s">
        <v>73</v>
      </c>
      <c r="B13" s="17" t="s">
        <v>74</v>
      </c>
      <c r="C13" s="18">
        <v>150</v>
      </c>
      <c r="D13" s="27">
        <v>0</v>
      </c>
      <c r="E13" s="18">
        <f>C13*D13</f>
        <v>0</v>
      </c>
      <c r="F13" s="27">
        <v>0</v>
      </c>
      <c r="G13" s="18">
        <f>C13*F13</f>
        <v>0</v>
      </c>
      <c r="H13" s="18">
        <f>E13+G13</f>
        <v>0</v>
      </c>
      <c r="I13" s="12"/>
      <c r="J13" s="12"/>
    </row>
    <row r="14" spans="1:11">
      <c r="A14" s="17" t="s">
        <v>75</v>
      </c>
      <c r="B14" s="17" t="s">
        <v>74</v>
      </c>
      <c r="C14" s="18">
        <v>120</v>
      </c>
      <c r="D14" s="27">
        <v>0</v>
      </c>
      <c r="E14" s="18">
        <f>C14*D14</f>
        <v>0</v>
      </c>
      <c r="F14" s="27">
        <v>0</v>
      </c>
      <c r="G14" s="18">
        <f>C14*F14</f>
        <v>0</v>
      </c>
      <c r="H14" s="18">
        <f>E14+G14</f>
        <v>0</v>
      </c>
      <c r="I14" s="12"/>
      <c r="J14" s="12"/>
    </row>
    <row r="15" spans="1:11">
      <c r="A15" s="17" t="s">
        <v>13</v>
      </c>
      <c r="B15" s="17" t="s">
        <v>13</v>
      </c>
      <c r="C15" s="18"/>
      <c r="D15" s="27"/>
      <c r="E15" s="18"/>
      <c r="F15" s="27"/>
      <c r="G15" s="18"/>
      <c r="H15" s="18"/>
      <c r="I15" s="12"/>
      <c r="J15" s="12"/>
    </row>
    <row r="16" spans="1:11">
      <c r="A16" s="15" t="s">
        <v>76</v>
      </c>
      <c r="B16" s="15" t="s">
        <v>13</v>
      </c>
      <c r="C16" s="16"/>
      <c r="D16" s="26"/>
      <c r="E16" s="16"/>
      <c r="F16" s="26"/>
      <c r="G16" s="16"/>
      <c r="H16" s="16"/>
      <c r="I16" s="12"/>
      <c r="J16" s="12"/>
    </row>
    <row r="17" spans="1:10">
      <c r="A17" s="17" t="s">
        <v>77</v>
      </c>
      <c r="B17" s="17" t="s">
        <v>74</v>
      </c>
      <c r="C17" s="18">
        <v>130</v>
      </c>
      <c r="D17" s="27">
        <v>0</v>
      </c>
      <c r="E17" s="18">
        <f>C17*D17</f>
        <v>0</v>
      </c>
      <c r="F17" s="27">
        <v>0</v>
      </c>
      <c r="G17" s="18">
        <f>C17*F17</f>
        <v>0</v>
      </c>
      <c r="H17" s="18">
        <f>E17+G17</f>
        <v>0</v>
      </c>
      <c r="I17" s="12"/>
      <c r="J17" s="12"/>
    </row>
    <row r="18" spans="1:10">
      <c r="A18" s="17" t="s">
        <v>78</v>
      </c>
      <c r="B18" s="17" t="s">
        <v>74</v>
      </c>
      <c r="C18" s="18">
        <v>15</v>
      </c>
      <c r="D18" s="27">
        <v>0</v>
      </c>
      <c r="E18" s="18">
        <f>C18*D18</f>
        <v>0</v>
      </c>
      <c r="F18" s="27">
        <v>0</v>
      </c>
      <c r="G18" s="18">
        <f>C18*F18</f>
        <v>0</v>
      </c>
      <c r="H18" s="18">
        <f>E18+G18</f>
        <v>0</v>
      </c>
      <c r="I18" s="12"/>
      <c r="J18" s="12"/>
    </row>
    <row r="19" spans="1:10">
      <c r="A19" s="17" t="s">
        <v>13</v>
      </c>
      <c r="B19" s="17" t="s">
        <v>13</v>
      </c>
      <c r="C19" s="18"/>
      <c r="D19" s="27"/>
      <c r="E19" s="18"/>
      <c r="F19" s="27"/>
      <c r="G19" s="18"/>
      <c r="H19" s="18"/>
      <c r="I19" s="12"/>
      <c r="J19" s="12"/>
    </row>
    <row r="20" spans="1:10">
      <c r="A20" s="15" t="s">
        <v>79</v>
      </c>
      <c r="B20" s="15" t="s">
        <v>13</v>
      </c>
      <c r="C20" s="16"/>
      <c r="D20" s="26"/>
      <c r="E20" s="16"/>
      <c r="F20" s="26"/>
      <c r="G20" s="16"/>
      <c r="H20" s="16"/>
      <c r="I20" s="12"/>
      <c r="J20" s="12"/>
    </row>
    <row r="21" spans="1:10">
      <c r="A21" s="17" t="s">
        <v>80</v>
      </c>
      <c r="B21" s="17" t="s">
        <v>74</v>
      </c>
      <c r="C21" s="18">
        <v>15</v>
      </c>
      <c r="D21" s="27">
        <v>0</v>
      </c>
      <c r="E21" s="18">
        <f>C21*D21</f>
        <v>0</v>
      </c>
      <c r="F21" s="27">
        <v>0</v>
      </c>
      <c r="G21" s="18">
        <f>C21*F21</f>
        <v>0</v>
      </c>
      <c r="H21" s="18">
        <f>E21+G21</f>
        <v>0</v>
      </c>
      <c r="I21" s="12"/>
      <c r="J21" s="12"/>
    </row>
    <row r="22" spans="1:10">
      <c r="A22" s="17" t="s">
        <v>13</v>
      </c>
      <c r="B22" s="17" t="s">
        <v>13</v>
      </c>
      <c r="C22" s="18"/>
      <c r="D22" s="27"/>
      <c r="E22" s="18"/>
      <c r="F22" s="27"/>
      <c r="G22" s="18"/>
      <c r="H22" s="18"/>
      <c r="I22" s="12"/>
      <c r="J22" s="12"/>
    </row>
    <row r="23" spans="1:10">
      <c r="A23" s="15" t="s">
        <v>81</v>
      </c>
      <c r="B23" s="15" t="s">
        <v>13</v>
      </c>
      <c r="C23" s="16"/>
      <c r="D23" s="26"/>
      <c r="E23" s="16"/>
      <c r="F23" s="26"/>
      <c r="G23" s="16"/>
      <c r="H23" s="16"/>
      <c r="I23" s="12"/>
      <c r="J23" s="12"/>
    </row>
    <row r="24" spans="1:10">
      <c r="A24" s="17" t="s">
        <v>82</v>
      </c>
      <c r="B24" s="17" t="s">
        <v>74</v>
      </c>
      <c r="C24" s="18">
        <v>100</v>
      </c>
      <c r="D24" s="27">
        <v>0</v>
      </c>
      <c r="E24" s="18">
        <f>C24*D24</f>
        <v>0</v>
      </c>
      <c r="F24" s="27">
        <v>0</v>
      </c>
      <c r="G24" s="18">
        <f>C24*F24</f>
        <v>0</v>
      </c>
      <c r="H24" s="18">
        <f>E24+G24</f>
        <v>0</v>
      </c>
      <c r="I24" s="12"/>
      <c r="J24" s="12"/>
    </row>
    <row r="25" spans="1:10">
      <c r="A25" s="17" t="s">
        <v>13</v>
      </c>
      <c r="B25" s="17" t="s">
        <v>13</v>
      </c>
      <c r="C25" s="18"/>
      <c r="D25" s="27"/>
      <c r="E25" s="18"/>
      <c r="F25" s="27"/>
      <c r="G25" s="18"/>
      <c r="H25" s="18"/>
      <c r="I25" s="12"/>
      <c r="J25" s="12"/>
    </row>
    <row r="26" spans="1:10">
      <c r="A26" s="15" t="s">
        <v>83</v>
      </c>
      <c r="B26" s="15" t="s">
        <v>13</v>
      </c>
      <c r="C26" s="16"/>
      <c r="D26" s="26"/>
      <c r="E26" s="16"/>
      <c r="F26" s="26"/>
      <c r="G26" s="16"/>
      <c r="H26" s="16"/>
      <c r="I26" s="12"/>
      <c r="J26" s="12"/>
    </row>
    <row r="27" spans="1:10">
      <c r="A27" s="17" t="s">
        <v>84</v>
      </c>
      <c r="B27" s="17" t="s">
        <v>67</v>
      </c>
      <c r="C27" s="18">
        <v>5</v>
      </c>
      <c r="D27" s="27">
        <v>0</v>
      </c>
      <c r="E27" s="18">
        <f>C27*D27</f>
        <v>0</v>
      </c>
      <c r="F27" s="27">
        <v>0</v>
      </c>
      <c r="G27" s="18">
        <f>C27*F27</f>
        <v>0</v>
      </c>
      <c r="H27" s="18">
        <f>E27+G27</f>
        <v>0</v>
      </c>
      <c r="I27" s="12"/>
      <c r="J27" s="12"/>
    </row>
    <row r="28" spans="1:10">
      <c r="A28" s="17" t="s">
        <v>85</v>
      </c>
      <c r="B28" s="17" t="s">
        <v>67</v>
      </c>
      <c r="C28" s="18">
        <v>10</v>
      </c>
      <c r="D28" s="27">
        <v>0</v>
      </c>
      <c r="E28" s="18">
        <f>C28*D28</f>
        <v>0</v>
      </c>
      <c r="F28" s="27">
        <v>0</v>
      </c>
      <c r="G28" s="18">
        <f>C28*F28</f>
        <v>0</v>
      </c>
      <c r="H28" s="18">
        <f>E28+G28</f>
        <v>0</v>
      </c>
      <c r="I28" s="12"/>
      <c r="J28" s="12"/>
    </row>
    <row r="29" spans="1:10">
      <c r="A29" s="17" t="s">
        <v>86</v>
      </c>
      <c r="B29" s="17" t="s">
        <v>67</v>
      </c>
      <c r="C29" s="18">
        <v>10</v>
      </c>
      <c r="D29" s="27">
        <v>0</v>
      </c>
      <c r="E29" s="18">
        <f>C29*D29</f>
        <v>0</v>
      </c>
      <c r="F29" s="27">
        <v>0</v>
      </c>
      <c r="G29" s="18">
        <f>C29*F29</f>
        <v>0</v>
      </c>
      <c r="H29" s="18">
        <f>E29+G29</f>
        <v>0</v>
      </c>
      <c r="I29" s="12"/>
      <c r="J29" s="12"/>
    </row>
    <row r="30" spans="1:10">
      <c r="A30" s="17" t="s">
        <v>13</v>
      </c>
      <c r="B30" s="17" t="s">
        <v>13</v>
      </c>
      <c r="C30" s="18"/>
      <c r="D30" s="27"/>
      <c r="E30" s="18"/>
      <c r="F30" s="27"/>
      <c r="G30" s="18"/>
      <c r="H30" s="18"/>
      <c r="I30" s="12"/>
      <c r="J30" s="12"/>
    </row>
    <row r="31" spans="1:10">
      <c r="A31" s="15" t="s">
        <v>87</v>
      </c>
      <c r="B31" s="15" t="s">
        <v>13</v>
      </c>
      <c r="C31" s="16"/>
      <c r="D31" s="26"/>
      <c r="E31" s="16"/>
      <c r="F31" s="26"/>
      <c r="G31" s="16"/>
      <c r="H31" s="16"/>
      <c r="I31" s="12"/>
      <c r="J31" s="12"/>
    </row>
    <row r="32" spans="1:10">
      <c r="A32" s="17" t="s">
        <v>88</v>
      </c>
      <c r="B32" s="17" t="s">
        <v>67</v>
      </c>
      <c r="C32" s="18">
        <v>1</v>
      </c>
      <c r="D32" s="27">
        <v>0</v>
      </c>
      <c r="E32" s="18">
        <f>C32*D32</f>
        <v>0</v>
      </c>
      <c r="F32" s="27">
        <v>0</v>
      </c>
      <c r="G32" s="18">
        <f>C32*F32</f>
        <v>0</v>
      </c>
      <c r="H32" s="18">
        <f>E32+G32</f>
        <v>0</v>
      </c>
      <c r="I32" s="12"/>
      <c r="J32" s="12"/>
    </row>
    <row r="33" spans="1:10">
      <c r="A33" s="17" t="s">
        <v>89</v>
      </c>
      <c r="B33" s="17" t="s">
        <v>67</v>
      </c>
      <c r="C33" s="18">
        <v>5</v>
      </c>
      <c r="D33" s="27">
        <v>0</v>
      </c>
      <c r="E33" s="18">
        <f>C33*D33</f>
        <v>0</v>
      </c>
      <c r="F33" s="27">
        <v>0</v>
      </c>
      <c r="G33" s="18">
        <f>C33*F33</f>
        <v>0</v>
      </c>
      <c r="H33" s="18">
        <f>E33+G33</f>
        <v>0</v>
      </c>
      <c r="I33" s="12"/>
      <c r="J33" s="12"/>
    </row>
    <row r="34" spans="1:10">
      <c r="A34" s="17" t="s">
        <v>13</v>
      </c>
      <c r="B34" s="17" t="s">
        <v>13</v>
      </c>
      <c r="C34" s="18"/>
      <c r="D34" s="27"/>
      <c r="E34" s="18"/>
      <c r="F34" s="27"/>
      <c r="G34" s="18"/>
      <c r="H34" s="18"/>
      <c r="I34" s="12"/>
      <c r="J34" s="12"/>
    </row>
    <row r="35" spans="1:10">
      <c r="A35" s="19" t="s">
        <v>90</v>
      </c>
      <c r="B35" s="19" t="s">
        <v>13</v>
      </c>
      <c r="C35" s="20"/>
      <c r="D35" s="28"/>
      <c r="E35" s="20"/>
      <c r="F35" s="28"/>
      <c r="G35" s="20"/>
      <c r="H35" s="20"/>
      <c r="I35" s="12"/>
      <c r="J35" s="12"/>
    </row>
    <row r="36" spans="1:10">
      <c r="A36" s="17" t="s">
        <v>91</v>
      </c>
      <c r="B36" s="17" t="s">
        <v>92</v>
      </c>
      <c r="C36" s="18">
        <v>1</v>
      </c>
      <c r="D36" s="27">
        <v>0</v>
      </c>
      <c r="E36" s="18">
        <f>C36*D36</f>
        <v>0</v>
      </c>
      <c r="F36" s="27">
        <v>0</v>
      </c>
      <c r="G36" s="18">
        <f>C36*F36</f>
        <v>0</v>
      </c>
      <c r="H36" s="18">
        <f>E36+G36</f>
        <v>0</v>
      </c>
      <c r="I36" s="12"/>
      <c r="J36" s="12"/>
    </row>
    <row r="37" spans="1:10">
      <c r="A37" s="17" t="s">
        <v>13</v>
      </c>
      <c r="B37" s="17" t="s">
        <v>13</v>
      </c>
      <c r="C37" s="18"/>
      <c r="D37" s="27"/>
      <c r="E37" s="18"/>
      <c r="F37" s="27"/>
      <c r="G37" s="18"/>
      <c r="H37" s="18"/>
      <c r="I37" s="12"/>
      <c r="J37" s="12"/>
    </row>
    <row r="38" spans="1:10">
      <c r="A38" s="19" t="s">
        <v>93</v>
      </c>
      <c r="B38" s="19" t="s">
        <v>13</v>
      </c>
      <c r="C38" s="20"/>
      <c r="D38" s="28"/>
      <c r="E38" s="20"/>
      <c r="F38" s="28"/>
      <c r="G38" s="20"/>
      <c r="H38" s="20"/>
      <c r="I38" s="12"/>
      <c r="J38" s="12"/>
    </row>
    <row r="39" spans="1:10">
      <c r="A39" s="17" t="s">
        <v>94</v>
      </c>
      <c r="B39" s="17" t="s">
        <v>95</v>
      </c>
      <c r="C39" s="18">
        <v>1</v>
      </c>
      <c r="D39" s="27">
        <v>0</v>
      </c>
      <c r="E39" s="18">
        <f>C39*D39</f>
        <v>0</v>
      </c>
      <c r="F39" s="27">
        <v>0</v>
      </c>
      <c r="G39" s="18">
        <f>C39*F39</f>
        <v>0</v>
      </c>
      <c r="H39" s="18">
        <f>E39+G39</f>
        <v>0</v>
      </c>
      <c r="I39" s="12"/>
      <c r="J39" s="12"/>
    </row>
    <row r="40" spans="1:10">
      <c r="A40" s="17" t="s">
        <v>13</v>
      </c>
      <c r="B40" s="17" t="s">
        <v>13</v>
      </c>
      <c r="C40" s="18"/>
      <c r="D40" s="27"/>
      <c r="E40" s="18"/>
      <c r="F40" s="27"/>
      <c r="G40" s="18"/>
      <c r="H40" s="18"/>
      <c r="I40" s="12"/>
      <c r="J40" s="12"/>
    </row>
    <row r="41" spans="1:10">
      <c r="A41" s="15" t="s">
        <v>96</v>
      </c>
      <c r="B41" s="15" t="s">
        <v>13</v>
      </c>
      <c r="C41" s="16"/>
      <c r="D41" s="26"/>
      <c r="E41" s="16"/>
      <c r="F41" s="26"/>
      <c r="G41" s="16"/>
      <c r="H41" s="16"/>
      <c r="I41" s="12"/>
      <c r="J41" s="12"/>
    </row>
    <row r="42" spans="1:10">
      <c r="A42" s="17" t="s">
        <v>97</v>
      </c>
      <c r="B42" s="17" t="s">
        <v>98</v>
      </c>
      <c r="C42" s="18">
        <v>24</v>
      </c>
      <c r="D42" s="27">
        <v>0</v>
      </c>
      <c r="E42" s="18">
        <f>C42*D42</f>
        <v>0</v>
      </c>
      <c r="F42" s="27">
        <v>0</v>
      </c>
      <c r="G42" s="18">
        <f>C42*F42</f>
        <v>0</v>
      </c>
      <c r="H42" s="18">
        <f>E42+G42</f>
        <v>0</v>
      </c>
      <c r="I42" s="12"/>
      <c r="J42" s="12"/>
    </row>
    <row r="43" spans="1:10">
      <c r="A43" s="17" t="s">
        <v>13</v>
      </c>
      <c r="B43" s="17" t="s">
        <v>13</v>
      </c>
      <c r="C43" s="18"/>
      <c r="D43" s="27"/>
      <c r="E43" s="18"/>
      <c r="F43" s="27"/>
      <c r="G43" s="18"/>
      <c r="H43" s="18"/>
      <c r="I43" s="12"/>
      <c r="J43" s="12"/>
    </row>
    <row r="44" spans="1:10">
      <c r="A44" s="19" t="s">
        <v>99</v>
      </c>
      <c r="B44" s="19" t="s">
        <v>13</v>
      </c>
      <c r="C44" s="20"/>
      <c r="D44" s="28"/>
      <c r="E44" s="20"/>
      <c r="F44" s="28"/>
      <c r="G44" s="20"/>
      <c r="H44" s="20"/>
      <c r="I44" s="12"/>
      <c r="J44" s="12"/>
    </row>
    <row r="45" spans="1:10">
      <c r="A45" s="17" t="s">
        <v>100</v>
      </c>
      <c r="B45" s="17" t="s">
        <v>92</v>
      </c>
      <c r="C45" s="18">
        <v>1</v>
      </c>
      <c r="D45" s="27">
        <v>0</v>
      </c>
      <c r="E45" s="18">
        <f>C45*D45</f>
        <v>0</v>
      </c>
      <c r="F45" s="27">
        <v>0</v>
      </c>
      <c r="G45" s="18">
        <f>C45*F45</f>
        <v>0</v>
      </c>
      <c r="H45" s="18">
        <f t="shared" ref="H45:H56" si="0">E45+G45</f>
        <v>0</v>
      </c>
      <c r="I45" s="12"/>
      <c r="J45" s="12"/>
    </row>
    <row r="46" spans="1:10">
      <c r="A46" s="17" t="s">
        <v>13</v>
      </c>
      <c r="B46" s="17" t="s">
        <v>13</v>
      </c>
      <c r="C46" s="18"/>
      <c r="D46" s="27"/>
      <c r="E46" s="18"/>
      <c r="F46" s="27"/>
      <c r="G46" s="18"/>
      <c r="H46" s="18"/>
      <c r="I46" s="12"/>
      <c r="J46" s="12"/>
    </row>
    <row r="47" spans="1:10">
      <c r="A47" s="19" t="s">
        <v>101</v>
      </c>
      <c r="B47" s="19" t="s">
        <v>13</v>
      </c>
      <c r="C47" s="20"/>
      <c r="D47" s="28"/>
      <c r="E47" s="20"/>
      <c r="F47" s="28"/>
      <c r="G47" s="20"/>
      <c r="H47" s="20"/>
      <c r="I47" s="12"/>
      <c r="J47" s="12"/>
    </row>
    <row r="48" spans="1:10">
      <c r="A48" s="17" t="s">
        <v>102</v>
      </c>
      <c r="B48" s="17" t="s">
        <v>98</v>
      </c>
      <c r="C48" s="18">
        <v>12</v>
      </c>
      <c r="D48" s="27">
        <v>0</v>
      </c>
      <c r="E48" s="18">
        <f>C48*D48</f>
        <v>0</v>
      </c>
      <c r="F48" s="27">
        <v>0</v>
      </c>
      <c r="G48" s="18">
        <f>C48*F48</f>
        <v>0</v>
      </c>
      <c r="H48" s="18">
        <f t="shared" si="0"/>
        <v>0</v>
      </c>
      <c r="I48" s="12"/>
      <c r="J48" s="12"/>
    </row>
    <row r="49" spans="1:10">
      <c r="A49" s="17" t="s">
        <v>13</v>
      </c>
      <c r="B49" s="17" t="s">
        <v>13</v>
      </c>
      <c r="C49" s="18"/>
      <c r="D49" s="27"/>
      <c r="E49" s="18"/>
      <c r="F49" s="27"/>
      <c r="G49" s="18"/>
      <c r="H49" s="18"/>
      <c r="I49" s="12"/>
      <c r="J49" s="12"/>
    </row>
    <row r="50" spans="1:10">
      <c r="A50" s="19" t="s">
        <v>103</v>
      </c>
      <c r="B50" s="19" t="s">
        <v>13</v>
      </c>
      <c r="C50" s="20"/>
      <c r="D50" s="28"/>
      <c r="E50" s="20"/>
      <c r="F50" s="28"/>
      <c r="G50" s="20"/>
      <c r="H50" s="20"/>
      <c r="I50" s="12"/>
      <c r="J50" s="12"/>
    </row>
    <row r="51" spans="1:10">
      <c r="A51" s="17" t="s">
        <v>104</v>
      </c>
      <c r="B51" s="17" t="s">
        <v>98</v>
      </c>
      <c r="C51" s="18">
        <v>15</v>
      </c>
      <c r="D51" s="27">
        <v>0</v>
      </c>
      <c r="E51" s="18">
        <f>C51*D51</f>
        <v>0</v>
      </c>
      <c r="F51" s="27">
        <v>0</v>
      </c>
      <c r="G51" s="18">
        <f>C51*F51</f>
        <v>0</v>
      </c>
      <c r="H51" s="18">
        <f t="shared" si="0"/>
        <v>0</v>
      </c>
      <c r="I51" s="12"/>
      <c r="J51" s="12"/>
    </row>
    <row r="52" spans="1:10">
      <c r="A52" s="17" t="s">
        <v>105</v>
      </c>
      <c r="B52" s="17" t="s">
        <v>98</v>
      </c>
      <c r="C52" s="18">
        <v>4</v>
      </c>
      <c r="D52" s="27">
        <v>0</v>
      </c>
      <c r="E52" s="18">
        <f>C52*D52</f>
        <v>0</v>
      </c>
      <c r="F52" s="27">
        <v>0</v>
      </c>
      <c r="G52" s="18">
        <f>C52*F52</f>
        <v>0</v>
      </c>
      <c r="H52" s="18">
        <f t="shared" si="0"/>
        <v>0</v>
      </c>
      <c r="I52" s="12"/>
      <c r="J52" s="12"/>
    </row>
    <row r="53" spans="1:10">
      <c r="A53" s="17" t="s">
        <v>13</v>
      </c>
      <c r="B53" s="17" t="s">
        <v>13</v>
      </c>
      <c r="C53" s="18"/>
      <c r="D53" s="27"/>
      <c r="E53" s="18"/>
      <c r="F53" s="27"/>
      <c r="G53" s="18"/>
      <c r="H53" s="18"/>
      <c r="I53" s="12"/>
      <c r="J53" s="12"/>
    </row>
    <row r="54" spans="1:10">
      <c r="A54" s="17" t="s">
        <v>106</v>
      </c>
      <c r="B54" s="17" t="s">
        <v>98</v>
      </c>
      <c r="C54" s="18">
        <v>8</v>
      </c>
      <c r="D54" s="27">
        <v>0</v>
      </c>
      <c r="E54" s="18">
        <f>C54*D54</f>
        <v>0</v>
      </c>
      <c r="F54" s="27">
        <v>0</v>
      </c>
      <c r="G54" s="18">
        <f>C54*F54</f>
        <v>0</v>
      </c>
      <c r="H54" s="18">
        <f t="shared" si="0"/>
        <v>0</v>
      </c>
      <c r="I54" s="12"/>
      <c r="J54" s="12"/>
    </row>
    <row r="55" spans="1:10">
      <c r="A55" s="17" t="s">
        <v>107</v>
      </c>
      <c r="B55" s="17" t="s">
        <v>98</v>
      </c>
      <c r="C55" s="18">
        <v>4</v>
      </c>
      <c r="D55" s="27">
        <v>0</v>
      </c>
      <c r="E55" s="18">
        <f>C55*D55</f>
        <v>0</v>
      </c>
      <c r="F55" s="27">
        <v>0</v>
      </c>
      <c r="G55" s="18">
        <f>C55*F55</f>
        <v>0</v>
      </c>
      <c r="H55" s="18">
        <f t="shared" si="0"/>
        <v>0</v>
      </c>
      <c r="I55" s="12"/>
      <c r="J55" s="12"/>
    </row>
    <row r="56" spans="1:10">
      <c r="A56" s="17" t="s">
        <v>13</v>
      </c>
      <c r="B56" s="17" t="s">
        <v>13</v>
      </c>
      <c r="C56" s="18"/>
      <c r="D56" s="27"/>
      <c r="E56" s="18"/>
      <c r="F56" s="27"/>
      <c r="G56" s="18"/>
      <c r="H56" s="18"/>
      <c r="I56" s="12"/>
      <c r="J56" s="12"/>
    </row>
    <row r="57" spans="1:10">
      <c r="A57" s="15" t="s">
        <v>108</v>
      </c>
      <c r="B57" s="15" t="s">
        <v>13</v>
      </c>
      <c r="C57" s="16"/>
      <c r="D57" s="26"/>
      <c r="E57" s="16"/>
      <c r="F57" s="26"/>
      <c r="G57" s="16"/>
      <c r="H57" s="16"/>
      <c r="I57" s="12"/>
      <c r="J57" s="12"/>
    </row>
    <row r="58" spans="1:10">
      <c r="A58" s="17" t="s">
        <v>109</v>
      </c>
      <c r="B58" s="17" t="s">
        <v>98</v>
      </c>
      <c r="C58" s="18">
        <v>8</v>
      </c>
      <c r="D58" s="27">
        <v>0</v>
      </c>
      <c r="E58" s="18">
        <f t="shared" ref="E58:E63" si="1">C58*D58</f>
        <v>0</v>
      </c>
      <c r="F58" s="27">
        <v>0</v>
      </c>
      <c r="G58" s="18">
        <f t="shared" ref="G58:G63" si="2">C58*F58</f>
        <v>0</v>
      </c>
      <c r="H58" s="18">
        <f t="shared" ref="H58:H64" si="3">E58+G58</f>
        <v>0</v>
      </c>
      <c r="I58" s="12"/>
      <c r="J58" s="12"/>
    </row>
    <row r="59" spans="1:10">
      <c r="A59" s="17" t="s">
        <v>110</v>
      </c>
      <c r="B59" s="17" t="s">
        <v>98</v>
      </c>
      <c r="C59" s="18">
        <v>0.5</v>
      </c>
      <c r="D59" s="27">
        <v>0</v>
      </c>
      <c r="E59" s="18">
        <f t="shared" si="1"/>
        <v>0</v>
      </c>
      <c r="F59" s="27">
        <v>0</v>
      </c>
      <c r="G59" s="18">
        <f t="shared" si="2"/>
        <v>0</v>
      </c>
      <c r="H59" s="18">
        <f t="shared" si="3"/>
        <v>0</v>
      </c>
      <c r="I59" s="12"/>
      <c r="J59" s="12"/>
    </row>
    <row r="60" spans="1:10">
      <c r="A60" s="17" t="s">
        <v>111</v>
      </c>
      <c r="B60" s="17" t="s">
        <v>98</v>
      </c>
      <c r="C60" s="18">
        <v>2</v>
      </c>
      <c r="D60" s="27">
        <v>0</v>
      </c>
      <c r="E60" s="18">
        <f t="shared" si="1"/>
        <v>0</v>
      </c>
      <c r="F60" s="27">
        <v>0</v>
      </c>
      <c r="G60" s="18">
        <f t="shared" si="2"/>
        <v>0</v>
      </c>
      <c r="H60" s="18">
        <f t="shared" si="3"/>
        <v>0</v>
      </c>
      <c r="I60" s="12"/>
      <c r="J60" s="12"/>
    </row>
    <row r="61" spans="1:10">
      <c r="A61" s="17" t="s">
        <v>112</v>
      </c>
      <c r="B61" s="17" t="s">
        <v>98</v>
      </c>
      <c r="C61" s="18">
        <v>24</v>
      </c>
      <c r="D61" s="27">
        <v>0</v>
      </c>
      <c r="E61" s="18">
        <f t="shared" si="1"/>
        <v>0</v>
      </c>
      <c r="F61" s="27">
        <v>0</v>
      </c>
      <c r="G61" s="18">
        <f t="shared" si="2"/>
        <v>0</v>
      </c>
      <c r="H61" s="18">
        <f t="shared" si="3"/>
        <v>0</v>
      </c>
      <c r="I61" s="12"/>
      <c r="J61" s="12"/>
    </row>
    <row r="62" spans="1:10">
      <c r="A62" s="17" t="s">
        <v>113</v>
      </c>
      <c r="B62" s="17" t="s">
        <v>98</v>
      </c>
      <c r="C62" s="18">
        <v>8</v>
      </c>
      <c r="D62" s="27">
        <v>0</v>
      </c>
      <c r="E62" s="18">
        <f t="shared" si="1"/>
        <v>0</v>
      </c>
      <c r="F62" s="27">
        <v>0</v>
      </c>
      <c r="G62" s="18">
        <f t="shared" si="2"/>
        <v>0</v>
      </c>
      <c r="H62" s="18">
        <f t="shared" si="3"/>
        <v>0</v>
      </c>
      <c r="I62" s="12"/>
      <c r="J62" s="12"/>
    </row>
    <row r="63" spans="1:10">
      <c r="A63" s="17" t="s">
        <v>114</v>
      </c>
      <c r="B63" s="17" t="s">
        <v>98</v>
      </c>
      <c r="C63" s="18">
        <v>2</v>
      </c>
      <c r="D63" s="27">
        <v>0</v>
      </c>
      <c r="E63" s="18">
        <f t="shared" si="1"/>
        <v>0</v>
      </c>
      <c r="F63" s="27">
        <v>0</v>
      </c>
      <c r="G63" s="18">
        <f t="shared" si="2"/>
        <v>0</v>
      </c>
      <c r="H63" s="18">
        <f t="shared" si="3"/>
        <v>0</v>
      </c>
      <c r="I63" s="12"/>
      <c r="J63" s="12"/>
    </row>
    <row r="64" spans="1:10">
      <c r="A64" s="17" t="s">
        <v>13</v>
      </c>
      <c r="B64" s="17" t="s">
        <v>13</v>
      </c>
      <c r="C64" s="18"/>
      <c r="D64" s="27"/>
      <c r="E64" s="18"/>
      <c r="F64" s="27"/>
      <c r="G64" s="18"/>
      <c r="H64" s="18"/>
      <c r="I64" s="12"/>
      <c r="J64" s="12"/>
    </row>
    <row r="65" spans="1:10">
      <c r="A65" s="15" t="s">
        <v>115</v>
      </c>
      <c r="B65" s="15" t="s">
        <v>13</v>
      </c>
      <c r="C65" s="16"/>
      <c r="D65" s="26"/>
      <c r="E65" s="16"/>
      <c r="F65" s="26"/>
      <c r="G65" s="16"/>
      <c r="H65" s="16"/>
      <c r="I65" s="12"/>
      <c r="J65" s="12"/>
    </row>
    <row r="66" spans="1:10">
      <c r="A66" s="17" t="s">
        <v>116</v>
      </c>
      <c r="B66" s="17" t="s">
        <v>98</v>
      </c>
      <c r="C66" s="18">
        <v>8</v>
      </c>
      <c r="D66" s="27">
        <v>0</v>
      </c>
      <c r="E66" s="18">
        <f>C66*D66</f>
        <v>0</v>
      </c>
      <c r="F66" s="27">
        <v>0</v>
      </c>
      <c r="G66" s="18">
        <f>C66*F66</f>
        <v>0</v>
      </c>
      <c r="H66" s="18">
        <f>E66+G66</f>
        <v>0</v>
      </c>
      <c r="I66" s="12"/>
      <c r="J66" s="12"/>
    </row>
    <row r="67" spans="1:10">
      <c r="A67" s="17" t="s">
        <v>117</v>
      </c>
      <c r="B67" s="17" t="s">
        <v>98</v>
      </c>
      <c r="C67" s="18">
        <v>4</v>
      </c>
      <c r="D67" s="27">
        <v>0</v>
      </c>
      <c r="E67" s="18">
        <f>C67*D67</f>
        <v>0</v>
      </c>
      <c r="F67" s="27">
        <v>0</v>
      </c>
      <c r="G67" s="18">
        <f>C67*F67</f>
        <v>0</v>
      </c>
      <c r="H67" s="18">
        <f>E67+G67</f>
        <v>0</v>
      </c>
      <c r="I67" s="12"/>
      <c r="J67" s="12"/>
    </row>
    <row r="68" spans="1:10">
      <c r="A68" s="17" t="s">
        <v>118</v>
      </c>
      <c r="B68" s="17" t="s">
        <v>98</v>
      </c>
      <c r="C68" s="18">
        <v>4</v>
      </c>
      <c r="D68" s="27">
        <v>0</v>
      </c>
      <c r="E68" s="18">
        <f>C68*D68</f>
        <v>0</v>
      </c>
      <c r="F68" s="27">
        <v>0</v>
      </c>
      <c r="G68" s="18">
        <f>C68*F68</f>
        <v>0</v>
      </c>
      <c r="H68" s="18">
        <f>E68+G68</f>
        <v>0</v>
      </c>
      <c r="I68" s="12"/>
      <c r="J68" s="12"/>
    </row>
    <row r="69" spans="1:10">
      <c r="A69" s="17" t="s">
        <v>119</v>
      </c>
      <c r="B69" s="17" t="s">
        <v>98</v>
      </c>
      <c r="C69" s="18">
        <v>8</v>
      </c>
      <c r="D69" s="27">
        <v>0</v>
      </c>
      <c r="E69" s="18">
        <f>C69*D69</f>
        <v>0</v>
      </c>
      <c r="F69" s="27">
        <v>0</v>
      </c>
      <c r="G69" s="18">
        <f>C69*F69</f>
        <v>0</v>
      </c>
      <c r="H69" s="18">
        <f>E69+G69</f>
        <v>0</v>
      </c>
      <c r="I69" s="12"/>
      <c r="J69" s="12"/>
    </row>
    <row r="70" spans="1:10">
      <c r="A70" s="17" t="s">
        <v>13</v>
      </c>
      <c r="B70" s="17" t="s">
        <v>13</v>
      </c>
      <c r="C70" s="18"/>
      <c r="D70" s="27"/>
      <c r="E70" s="18"/>
      <c r="F70" s="27"/>
      <c r="G70" s="18"/>
      <c r="H70" s="18"/>
      <c r="I70" s="12"/>
      <c r="J70" s="12"/>
    </row>
    <row r="71" spans="1:10">
      <c r="A71" s="15" t="s">
        <v>120</v>
      </c>
      <c r="B71" s="15" t="s">
        <v>13</v>
      </c>
      <c r="C71" s="16"/>
      <c r="D71" s="26"/>
      <c r="E71" s="16"/>
      <c r="F71" s="26"/>
      <c r="G71" s="16"/>
      <c r="H71" s="16"/>
      <c r="I71" s="12"/>
      <c r="J71" s="12"/>
    </row>
    <row r="72" spans="1:10">
      <c r="A72" s="15" t="s">
        <v>121</v>
      </c>
      <c r="B72" s="15" t="s">
        <v>13</v>
      </c>
      <c r="C72" s="16"/>
      <c r="D72" s="26"/>
      <c r="E72" s="16"/>
      <c r="F72" s="26"/>
      <c r="G72" s="16"/>
      <c r="H72" s="16"/>
      <c r="I72" s="12"/>
      <c r="J72" s="12"/>
    </row>
    <row r="73" spans="1:10">
      <c r="A73" s="17" t="s">
        <v>122</v>
      </c>
      <c r="B73" s="17" t="s">
        <v>98</v>
      </c>
      <c r="C73" s="18">
        <v>8</v>
      </c>
      <c r="D73" s="27">
        <v>0</v>
      </c>
      <c r="E73" s="18">
        <f>C73*D73</f>
        <v>0</v>
      </c>
      <c r="F73" s="27">
        <v>0</v>
      </c>
      <c r="G73" s="18">
        <f>C73*F73</f>
        <v>0</v>
      </c>
      <c r="H73" s="18">
        <f>E73+G73</f>
        <v>0</v>
      </c>
      <c r="I73" s="12"/>
      <c r="J73" s="12"/>
    </row>
    <row r="74" spans="1:10">
      <c r="A74" s="17" t="s">
        <v>123</v>
      </c>
      <c r="B74" s="17" t="s">
        <v>98</v>
      </c>
      <c r="C74" s="18">
        <v>1</v>
      </c>
      <c r="D74" s="27">
        <v>0</v>
      </c>
      <c r="E74" s="18">
        <f>C74*D74</f>
        <v>0</v>
      </c>
      <c r="F74" s="27">
        <v>0</v>
      </c>
      <c r="G74" s="18">
        <f>C74*F74</f>
        <v>0</v>
      </c>
      <c r="H74" s="18">
        <f>E74+G74</f>
        <v>0</v>
      </c>
      <c r="I74" s="12"/>
      <c r="J74" s="12"/>
    </row>
    <row r="75" spans="1:10">
      <c r="A75" s="17" t="s">
        <v>13</v>
      </c>
      <c r="B75" s="17" t="s">
        <v>13</v>
      </c>
      <c r="C75" s="18"/>
      <c r="D75" s="27"/>
      <c r="E75" s="18"/>
      <c r="F75" s="27"/>
      <c r="G75" s="18"/>
      <c r="H75" s="18"/>
      <c r="I75" s="12"/>
      <c r="J75" s="12"/>
    </row>
    <row r="76" spans="1:10">
      <c r="A76" s="17" t="s">
        <v>124</v>
      </c>
      <c r="B76" s="17" t="s">
        <v>13</v>
      </c>
      <c r="C76" s="18"/>
      <c r="D76" s="27"/>
      <c r="E76" s="18">
        <f>K1+Parametry!B34/100*E59+Parametry!B34/100*E60+Parametry!B34/100*E61+Parametry!B33/100*E62+Parametry!B33/100*E63+Parametry!B34/100*E66+Parametry!B34/100*E67+Parametry!B34/100*E68+Parametry!B34/100*E69+Parametry!B33/100*E73+Parametry!B34/100*E74</f>
        <v>0</v>
      </c>
      <c r="F76" s="27"/>
      <c r="G76" s="18"/>
      <c r="H76" s="18">
        <f>E76+G76</f>
        <v>0</v>
      </c>
      <c r="I76" s="12"/>
      <c r="J76" s="12"/>
    </row>
    <row r="77" spans="1:10">
      <c r="A77" s="13" t="s">
        <v>125</v>
      </c>
      <c r="B77" s="13" t="s">
        <v>13</v>
      </c>
      <c r="C77" s="14"/>
      <c r="D77" s="25"/>
      <c r="E77" s="14">
        <f>SUM(E3:E76)</f>
        <v>0</v>
      </c>
      <c r="F77" s="25"/>
      <c r="G77" s="14">
        <f>SUM(G3:G76)</f>
        <v>0</v>
      </c>
      <c r="H77" s="14">
        <f>SUM(H3:H76)</f>
        <v>0</v>
      </c>
      <c r="I77" s="12"/>
      <c r="J77" s="12"/>
    </row>
    <row r="78" spans="1:10">
      <c r="A78" s="17" t="s">
        <v>13</v>
      </c>
      <c r="B78" s="17" t="s">
        <v>13</v>
      </c>
      <c r="C78" s="21"/>
      <c r="D78" s="29"/>
      <c r="E78" s="21"/>
      <c r="F78" s="29"/>
      <c r="G78" s="21"/>
      <c r="H78" s="21"/>
      <c r="I78" s="12"/>
      <c r="J78" s="12"/>
    </row>
    <row r="79" spans="1:10">
      <c r="A79" s="15" t="s">
        <v>126</v>
      </c>
      <c r="B79" s="15" t="s">
        <v>13</v>
      </c>
      <c r="C79" s="16"/>
      <c r="D79" s="26"/>
      <c r="E79" s="16"/>
      <c r="F79" s="26"/>
      <c r="G79" s="16"/>
      <c r="H79" s="16"/>
      <c r="I79" s="12"/>
      <c r="J79" s="12"/>
    </row>
    <row r="80" spans="1:10">
      <c r="A80" s="17" t="s">
        <v>127</v>
      </c>
      <c r="B80" s="17" t="s">
        <v>13</v>
      </c>
      <c r="C80" s="18"/>
      <c r="D80" s="27"/>
      <c r="E80" s="18"/>
      <c r="F80" s="27"/>
      <c r="G80" s="18"/>
      <c r="H80" s="18"/>
      <c r="I80" s="12"/>
      <c r="J80" s="12"/>
    </row>
    <row r="81" spans="1:10">
      <c r="A81" s="17" t="s">
        <v>13</v>
      </c>
      <c r="B81" s="17" t="s">
        <v>13</v>
      </c>
      <c r="C81" s="18"/>
      <c r="D81" s="27"/>
      <c r="E81" s="18"/>
      <c r="F81" s="27"/>
      <c r="G81" s="18"/>
      <c r="H81" s="18"/>
      <c r="I81" s="12"/>
      <c r="J81" s="12"/>
    </row>
    <row r="82" spans="1:10">
      <c r="A82" s="17" t="s">
        <v>13</v>
      </c>
      <c r="B82" s="17" t="s">
        <v>13</v>
      </c>
      <c r="C82" s="18"/>
      <c r="D82" s="27"/>
      <c r="E82" s="18"/>
      <c r="F82" s="27"/>
      <c r="G82" s="18"/>
      <c r="H82" s="18"/>
      <c r="I82" s="12"/>
      <c r="J82" s="12"/>
    </row>
  </sheetData>
  <sheetProtection password="BC26" sheet="1" objects="1" scenarios="1" formatColumns="0" formatRows="0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workbookViewId="0"/>
  </sheetViews>
  <sheetFormatPr defaultRowHeight="15"/>
  <cols>
    <col min="1" max="1" width="28.42578125" style="9" bestFit="1" customWidth="1"/>
    <col min="2" max="2" width="57.140625" style="9" bestFit="1" customWidth="1"/>
    <col min="3" max="3" width="9.140625" style="4"/>
    <col min="4" max="4" width="0" style="4" hidden="1" customWidth="1"/>
    <col min="5" max="16384" width="9.140625" style="4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5" t="s">
        <v>3</v>
      </c>
      <c r="C2" s="3"/>
    </row>
    <row r="3" spans="1:3">
      <c r="A3" s="2" t="s">
        <v>4</v>
      </c>
      <c r="B3" s="6" t="s">
        <v>5</v>
      </c>
      <c r="C3" s="3"/>
    </row>
    <row r="4" spans="1:3">
      <c r="A4" s="2" t="s">
        <v>6</v>
      </c>
      <c r="B4" s="6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13</v>
      </c>
      <c r="C8" s="3"/>
    </row>
    <row r="9" spans="1:3">
      <c r="A9" s="2" t="s">
        <v>15</v>
      </c>
      <c r="B9" s="6" t="s">
        <v>16</v>
      </c>
      <c r="C9" s="3"/>
    </row>
    <row r="10" spans="1:3">
      <c r="A10" s="2" t="s">
        <v>17</v>
      </c>
      <c r="B10" s="6" t="s">
        <v>18</v>
      </c>
      <c r="C10" s="3"/>
    </row>
    <row r="11" spans="1:3">
      <c r="A11" s="2" t="s">
        <v>19</v>
      </c>
      <c r="B11" s="6" t="s">
        <v>20</v>
      </c>
      <c r="C11" s="3"/>
    </row>
    <row r="12" spans="1:3">
      <c r="A12" s="2" t="s">
        <v>21</v>
      </c>
      <c r="B12" s="6" t="s">
        <v>22</v>
      </c>
      <c r="C12" s="3"/>
    </row>
    <row r="13" spans="1:3">
      <c r="A13" s="2" t="s">
        <v>23</v>
      </c>
      <c r="B13" s="6" t="s">
        <v>24</v>
      </c>
      <c r="C13" s="3"/>
    </row>
    <row r="14" spans="1:3">
      <c r="A14" s="2" t="s">
        <v>25</v>
      </c>
      <c r="B14" s="6" t="s">
        <v>26</v>
      </c>
      <c r="C14" s="3"/>
    </row>
    <row r="15" spans="1:3">
      <c r="A15" s="2" t="s">
        <v>13</v>
      </c>
      <c r="B15" s="7" t="s">
        <v>13</v>
      </c>
      <c r="C15" s="3"/>
    </row>
    <row r="16" spans="1:3">
      <c r="A16" s="2" t="s">
        <v>27</v>
      </c>
      <c r="B16" s="8" t="s">
        <v>28</v>
      </c>
      <c r="C16" s="3"/>
    </row>
    <row r="17" spans="1:3">
      <c r="A17" s="2" t="s">
        <v>29</v>
      </c>
      <c r="B17" s="8" t="s">
        <v>30</v>
      </c>
      <c r="C17" s="3"/>
    </row>
    <row r="18" spans="1:3">
      <c r="A18" s="2" t="s">
        <v>31</v>
      </c>
      <c r="B18" s="8" t="s">
        <v>30</v>
      </c>
      <c r="C18" s="3"/>
    </row>
    <row r="19" spans="1:3">
      <c r="A19" s="2" t="s">
        <v>32</v>
      </c>
      <c r="B19" s="8" t="s">
        <v>30</v>
      </c>
      <c r="C19" s="3"/>
    </row>
    <row r="20" spans="1:3">
      <c r="A20" s="2" t="s">
        <v>33</v>
      </c>
      <c r="B20" s="8" t="s">
        <v>34</v>
      </c>
      <c r="C20" s="3"/>
    </row>
    <row r="21" spans="1:3">
      <c r="A21" s="2" t="s">
        <v>35</v>
      </c>
      <c r="B21" s="8" t="s">
        <v>30</v>
      </c>
      <c r="C21" s="3"/>
    </row>
    <row r="22" spans="1:3">
      <c r="A22" s="2" t="s">
        <v>36</v>
      </c>
      <c r="B22" s="8" t="s">
        <v>34</v>
      </c>
      <c r="C22" s="3"/>
    </row>
    <row r="23" spans="1:3">
      <c r="A23" s="2" t="s">
        <v>37</v>
      </c>
      <c r="B23" s="8" t="s">
        <v>38</v>
      </c>
      <c r="C23" s="3"/>
    </row>
    <row r="24" spans="1:3">
      <c r="A24" s="2" t="s">
        <v>39</v>
      </c>
      <c r="B24" s="8" t="s">
        <v>40</v>
      </c>
      <c r="C24" s="3"/>
    </row>
    <row r="25" spans="1:3">
      <c r="A25" s="2" t="s">
        <v>41</v>
      </c>
      <c r="B25" s="8" t="s">
        <v>34</v>
      </c>
      <c r="C25" s="3"/>
    </row>
    <row r="26" spans="1:3">
      <c r="A26" s="2" t="s">
        <v>42</v>
      </c>
      <c r="B26" s="8" t="s">
        <v>43</v>
      </c>
      <c r="C26" s="3"/>
    </row>
    <row r="27" spans="1:3">
      <c r="A27" s="2" t="s">
        <v>44</v>
      </c>
      <c r="B27" s="8" t="s">
        <v>45</v>
      </c>
      <c r="C27" s="3"/>
    </row>
    <row r="28" spans="1:3">
      <c r="A28" s="2" t="s">
        <v>46</v>
      </c>
      <c r="B28" s="8" t="s">
        <v>45</v>
      </c>
      <c r="C28" s="3"/>
    </row>
    <row r="29" spans="1:3">
      <c r="A29" s="2" t="s">
        <v>47</v>
      </c>
      <c r="B29" s="8" t="s">
        <v>48</v>
      </c>
      <c r="C29" s="3"/>
    </row>
    <row r="30" spans="1:3">
      <c r="A30" s="2" t="s">
        <v>49</v>
      </c>
      <c r="B30" s="8" t="s">
        <v>50</v>
      </c>
      <c r="C30" s="3"/>
    </row>
    <row r="31" spans="1:3">
      <c r="A31" s="2" t="s">
        <v>51</v>
      </c>
      <c r="B31" s="8" t="s">
        <v>52</v>
      </c>
      <c r="C31" s="3"/>
    </row>
    <row r="32" spans="1:3">
      <c r="A32" s="2" t="s">
        <v>53</v>
      </c>
      <c r="B32" s="8" t="s">
        <v>54</v>
      </c>
      <c r="C32" s="3"/>
    </row>
    <row r="33" spans="1:2">
      <c r="A33" s="9" t="s">
        <v>55</v>
      </c>
      <c r="B33" s="9">
        <v>5</v>
      </c>
    </row>
    <row r="34" spans="1:2">
      <c r="A34" s="9" t="s">
        <v>56</v>
      </c>
      <c r="B34" s="9">
        <v>10</v>
      </c>
    </row>
  </sheetData>
  <sheetProtection password="BC26" sheet="1" objects="1" scenarios="1" formatColumns="0" formatRows="0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Kadlec</dc:creator>
  <cp:lastModifiedBy>Michal Kadlec</cp:lastModifiedBy>
  <dcterms:created xsi:type="dcterms:W3CDTF">2026-01-27T07:17:35Z</dcterms:created>
  <dcterms:modified xsi:type="dcterms:W3CDTF">2026-01-27T07:24:51Z</dcterms:modified>
</cp:coreProperties>
</file>